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</sheets>
  <definedNames>
    <definedName name="_xlnm.Print_Area" localSheetId="0">'Sheet2'!$A$1:$I$43</definedName>
  </definedNames>
  <calcPr fullCalcOnLoad="1" fullPrecision="0"/>
</workbook>
</file>

<file path=xl/sharedStrings.xml><?xml version="1.0" encoding="utf-8"?>
<sst xmlns="http://schemas.openxmlformats.org/spreadsheetml/2006/main" count="175" uniqueCount="134">
  <si>
    <t>ΕΛΛΗΝΙΚΗ ΔΗΜΟΚΡΑΤΙΑ</t>
  </si>
  <si>
    <t xml:space="preserve">ΕΡΓΟ: </t>
  </si>
  <si>
    <t xml:space="preserve">Γεωθερμική αντλία θερμότητας στο Επαγγελματικό </t>
  </si>
  <si>
    <t>ΝΟΜΟΣ ΓΡΕΒΕΝΩΝ</t>
  </si>
  <si>
    <t>Λύκειο-ΕΠΑΛ στην κοινότητα Γρεβενών</t>
  </si>
  <si>
    <t>ΔΗΜΟΣ ΓΡΕΒΕΝΩΝ</t>
  </si>
  <si>
    <t>Δ/ΝΣΗ ΤΕΧΝΙΚΩΝ ΥΠΗΡΕΣΙΩΝ</t>
  </si>
  <si>
    <r>
      <t>ΑΡΙΘΜ. ΜΕΛΕΤΗΣ:</t>
    </r>
    <r>
      <rPr>
        <b/>
        <sz val="11"/>
        <color indexed="10"/>
        <rFont val="Arial"/>
        <family val="2"/>
      </rPr>
      <t xml:space="preserve"> 55/2016</t>
    </r>
  </si>
  <si>
    <t>Π Ρ Ο Υ Π Ο Λ Ο Γ Ι Σ Μ Ο Σ</t>
  </si>
  <si>
    <t>Κωδικός</t>
  </si>
  <si>
    <t>Τιμή</t>
  </si>
  <si>
    <t>Α/Α</t>
  </si>
  <si>
    <t>ΕΙΔΟΣ  ΕΡΓΑΣΙΑΣ</t>
  </si>
  <si>
    <t>Τιμολογίου</t>
  </si>
  <si>
    <t>Αναθ/σης</t>
  </si>
  <si>
    <t>Α.Τ.</t>
  </si>
  <si>
    <t>Ε.Μ.</t>
  </si>
  <si>
    <t>Ποσότης</t>
  </si>
  <si>
    <t>Μονάδος</t>
  </si>
  <si>
    <t>ΔΑΠΑΝΗ</t>
  </si>
  <si>
    <t>ΟΜΑΔΑ Α. ΥΔΡΑΥΛΙΚΑ</t>
  </si>
  <si>
    <t>ΕΓΚΑΤΑΣΤΑΣΗ ΓΕΩΕΝΑΛΛΑΚΤΗ ΚΑΙ ΕΛΕΓΧΟΣ ΘΕΡΜΙΚΗΣ ΑΠΟΚΡΙΣΗΣ (TRT)</t>
  </si>
  <si>
    <t>Διάνοιξη γεωτρήσεως τελικής διαμέτρου Φ 165 mm σε πετρώματα σκληρά μη συνεκτικά</t>
  </si>
  <si>
    <t xml:space="preserve">ΥΔΡ Ν\15.07.11             </t>
  </si>
  <si>
    <t>ΥΔΡ 7107.5  100%</t>
  </si>
  <si>
    <t>Μ.Μ</t>
  </si>
  <si>
    <t>Μετακίνηση γεωτρυπάνου των 165 mm και εγκατάσταση στη θέση λειτουργίας. Αποσυναρμολόγηση και φόρτωση γεωτρυπάνου των 165 mm</t>
  </si>
  <si>
    <t xml:space="preserve">ΥΔΡ Ν\15.17.11             </t>
  </si>
  <si>
    <t>Μετακίνηση γεωτρυπάνου των 165 mm και εγκατάσταση στη θέση λειτουργίας. Εκφόρτωση και εγκατάσταση γεωτρυπάνου των 165 mm</t>
  </si>
  <si>
    <t xml:space="preserve">ΥΔΡ Ν\15.17.12             </t>
  </si>
  <si>
    <t>Περιφραγματική γεώτρηση - ODEX. Διάνοιξη γεωτρήσεων σε διάμετρο Φ 8 1/2" και εντός αυτής θα τοποθετείται σιδηροσωλήνας μαύρος διαμέτρου Φ 7 5/8" παχους 3mm</t>
  </si>
  <si>
    <t xml:space="preserve">ΥΔΡ Ν\15.07.21             </t>
  </si>
  <si>
    <t>ΥΔΡ 7107.5  100%</t>
  </si>
  <si>
    <t>Σωλήνας από ακτινοδικτυωμένο πολυαιθυλένιο, τύπου PExα διπλού U, πιέσεως10 atm διαμέτρου Φ 32/2,9 mm</t>
  </si>
  <si>
    <t>ΑΤΗΕ Ν\8042.11.2.2</t>
  </si>
  <si>
    <t>ΗΛΜ 8 100%</t>
  </si>
  <si>
    <t>Αποστάτης για σωλήνα δικτυωμένου πολυαιθυλένιου τύπου PE-100 Πιέσεως 10 atm διαμέτρου Φ 32/2,9 mm</t>
  </si>
  <si>
    <t>ΑΤΗΕ Ν\8042.20.1.2</t>
  </si>
  <si>
    <t>ΤΕΜ.</t>
  </si>
  <si>
    <t>Βάρος καθέλκυσης από ατσάλι, διαμέτρου 80mm και βάρους 12,5 kgr</t>
  </si>
  <si>
    <t>ΑΤΗΕ Ν\8047.10.1</t>
  </si>
  <si>
    <t>ΗΛΜ 9 100%</t>
  </si>
  <si>
    <t>Πλήρωση των γεωτρήσεων μετά την εισαγωγή των πλαστικών σωληνώσεων του εναλλάκτη  με μίγμα άμμου - κοκκώδους μπετονίτη</t>
  </si>
  <si>
    <t>ΥΔΡ Ν\5.01.02</t>
  </si>
  <si>
    <t>ΥΔΡ 6079  100%</t>
  </si>
  <si>
    <t>m3</t>
  </si>
  <si>
    <t>Έλεγχος θερμικής απόκρισης γεωεναλλάκτη TRT (Thermal Response Test)</t>
  </si>
  <si>
    <t>ΑΤΗΕ Ν\8048.1.1</t>
  </si>
  <si>
    <t>ΩΡΕΣ</t>
  </si>
  <si>
    <t>ΕΡΓΑΣΙΕΣ ΔΟΚΙΜΑΣΤΙΚΗΣ ΑΝΤΛΗΣΗΣ</t>
  </si>
  <si>
    <t>Διάνοιξη γεωτρήσεως Φ 146 mm σε μαλακά πετρώματα
Διάνοιξη σε βάθος 0-20,00 m</t>
  </si>
  <si>
    <t xml:space="preserve">
ΥΔΡ 15.06.01 </t>
  </si>
  <si>
    <t>ΥΔΡ 7106.1  100%</t>
  </si>
  <si>
    <t>Διάνοιξη γεωτρήσεως Φ 146 mm σε μαλακά πετρώματα
Διάνοιξη σε βάθος 20,01-40,00 m</t>
  </si>
  <si>
    <t xml:space="preserve">
ΥΔΡ 15.06.02 </t>
  </si>
  <si>
    <t>ΥΔΡ 7106.2  100%</t>
  </si>
  <si>
    <t>Γαλβανισμένος χαλύβδινος φιλτροσωλήνας εσωτ. διαμέτρου 5"</t>
  </si>
  <si>
    <t>ΝΕΤ ΥΔΡ-Α Ν\15.9.1</t>
  </si>
  <si>
    <t xml:space="preserve">ΥΔΡ 7110  100,00% </t>
  </si>
  <si>
    <t>M.M</t>
  </si>
  <si>
    <t xml:space="preserve">Μετακίνηση αντλητικού συγκροτήματος τύπου 'πομόνας' έως Φ 20'' και εγκατάσταση στη θέση λειτουργίας Αποσυναρμολόγηση και φόρτωση 'πομόνας' έως Φ 20'' </t>
  </si>
  <si>
    <t xml:space="preserve">ΝΕΤ ΥΔΡ-Α 15.18.1 </t>
  </si>
  <si>
    <t xml:space="preserve">ΥΔΡ 7120.1  100,00% </t>
  </si>
  <si>
    <t>K.A</t>
  </si>
  <si>
    <t xml:space="preserve">Μετακίνηση αντλητικού συγκροτήματος τύπου 'πομόνας' έως Φ 20'' και εγκατάσταση στη θέση λειτουργίας Εκφόρτωση και εγκατάσταση 'πομόνας' έως Φ 20'' </t>
  </si>
  <si>
    <t xml:space="preserve">ΝΕΤ ΥΔΡ-Α 15.18.2 </t>
  </si>
  <si>
    <t xml:space="preserve">ΥΔΡ 7120.2  100,00% </t>
  </si>
  <si>
    <t xml:space="preserve">Δοκιμαστικές αντλήσεις από υδρογεώτρηση με αντλητικό συγκρότημα τύπου 'πομόνα'  </t>
  </si>
  <si>
    <t xml:space="preserve">ΝΕΤ ΥΔΡ-Α 15.3 </t>
  </si>
  <si>
    <t xml:space="preserve">ΥΔΡ 7103  100,00% </t>
  </si>
  <si>
    <t>ΣΥΝΟΛΟ ΟΜΑΔΑΣ Α</t>
  </si>
  <si>
    <t>ΟΜΑΔΑ Η. ΗΛΕΚΤΡΟΜΗΧΑΝΟΛΟΓΙΚΑ</t>
  </si>
  <si>
    <t>Γεωθερμική αντλία θερμότητας νερού νερού θερμικής ισχύος 160 kW</t>
  </si>
  <si>
    <t>ΑΤΗΕ Ν8528.1.1</t>
  </si>
  <si>
    <t>ΗΛΜ 32, 100%</t>
  </si>
  <si>
    <t>ΤΕΜ</t>
  </si>
  <si>
    <t>Εκσκαφή σε παντός είδους εδάφη για διάνοιξη τάφρων εγκατάστασης υπόγειων δικτύων, με χρήση μηχανημάτων και επικουρικά χειρονακτικά με εργάτες</t>
  </si>
  <si>
    <t>ΑΤΗΕ Ν8030.138</t>
  </si>
  <si>
    <t>ΗΛΜ 8, 100%</t>
  </si>
  <si>
    <t>Επανεπίχωση με άμμο και προϊόντα εκσκαφής με χρήση μηχανημάτων και επικουρικά χειρονακτικά με εργάτες</t>
  </si>
  <si>
    <t>ΑΤΗΕ Ν8030.139</t>
  </si>
  <si>
    <t>Πλαστικοί σωλήνες θέρμανσης από πολυπροπυλένιο PP-R80 με θερμική αυτοσυγκόλληση διατομής 75x10,3 mm</t>
  </si>
  <si>
    <t>ΑΤΗΕ Ν8036.6</t>
  </si>
  <si>
    <t>m</t>
  </si>
  <si>
    <t>Πλαστικοί σωλήνες θέρμανσης από πολυπροπυλένιο PP-R80 με θερμική αυτοσυγκόλληση διατομής 32x2,9 mm</t>
  </si>
  <si>
    <t>ΑΤΗΕ Ν8036.4</t>
  </si>
  <si>
    <t xml:space="preserve">Αυτόματη βαλβίδα για εξαερισμό σωληνώσεων νερού </t>
  </si>
  <si>
    <t>ATHE 8606.1.2</t>
  </si>
  <si>
    <t>HΛΜ 11, 100%</t>
  </si>
  <si>
    <t>Θερμόμετρο εμβαπτίσεως κεντρικής θερμάνσεως ευθύ ή γωνιακό με ορειχάλκινη θήκη περιοχής ένδειξεως 0 έως 100oC</t>
  </si>
  <si>
    <t>ΑΤΗΕ 8651</t>
  </si>
  <si>
    <t>ΗΛΜ 31, 100%</t>
  </si>
  <si>
    <t>Μανόμετρο με κρουνό περιοχής ενδείξεων 0 έως 10 atm</t>
  </si>
  <si>
    <t>ΑΤΗΕ 8641</t>
  </si>
  <si>
    <t>Δοχείο διαστολής κλειστό με μεβράνη χωριτηκότητας 50 Lt</t>
  </si>
  <si>
    <t>ΑΤΗΕ 8473.1.5</t>
  </si>
  <si>
    <t>ΗΛΜ 23, 100%</t>
  </si>
  <si>
    <t>Σύστημα αυτόματου πλήρωσεως εγκαταστάσεων κλειστού δοχείου διαστολής</t>
  </si>
  <si>
    <t xml:space="preserve">ΑΤΗΕ 8474.2 </t>
  </si>
  <si>
    <t>ΗΛΜ 11, 100%</t>
  </si>
  <si>
    <t xml:space="preserve">Πίνακας αυτονομίας ενός κυκλώματος κεντρικής θέρμανσης </t>
  </si>
  <si>
    <t xml:space="preserve">ΑΤΗΕ Ν8840.1.4 </t>
  </si>
  <si>
    <t>ΗΛΜ 52, 100%</t>
  </si>
  <si>
    <t>Συλλέκτης προσαγωγής/επιστροφής νερού, με αναμονές εισόδου και εξόδου νερού, πλήρης</t>
  </si>
  <si>
    <t xml:space="preserve">ΑΤΗΕ Ν8264.2.3 </t>
  </si>
  <si>
    <t>Θερμική μόνωση σωλήνων θερμού νερού με εύκαμπτους σωλήνες από αφρώδες πολυαιθυλένιο, ενδ. τύπου ARMAFLEX</t>
  </si>
  <si>
    <t>ATHE N8539.25</t>
  </si>
  <si>
    <t>ΗΛΜ 40, 100%</t>
  </si>
  <si>
    <t>Δοχείο αδρανείας χωρητικότητας 500 lt</t>
  </si>
  <si>
    <t>ATHE N8605.3.3</t>
  </si>
  <si>
    <t>ΗΛΜ 21, 100%</t>
  </si>
  <si>
    <t>Κυκλοφορητής νερού παροχής από 16 έως 20 m3/h</t>
  </si>
  <si>
    <t xml:space="preserve">ΑΤΗΕ Ν8605.1.7 </t>
  </si>
  <si>
    <t>ΗΛΜ 80, 100%</t>
  </si>
  <si>
    <t xml:space="preserve">Αντλία ανακυκλοφορίας κλειστού κυκλώματος εναλλάκτη θερμότητας γεωθερμικού συστήματος </t>
  </si>
  <si>
    <t>Γεωθερμικός εναλλάκτης κατακόρυφος</t>
  </si>
  <si>
    <t>ΑΤΗΕ Ν8605.4</t>
  </si>
  <si>
    <t>HΛΜ 21, 100%</t>
  </si>
  <si>
    <t xml:space="preserve">Καλώδια διαφόρων διατομών </t>
  </si>
  <si>
    <t xml:space="preserve">ΑΤΗΕ Ν8730.1.22 </t>
  </si>
  <si>
    <t>ΣΥΝΟΛΟ ΟΜΑΔΑΣ Η</t>
  </si>
  <si>
    <t>ΣΥΝΟΛΟ ΟΜΑΔΑΣ Α+Η</t>
  </si>
  <si>
    <t xml:space="preserve"> </t>
  </si>
  <si>
    <t xml:space="preserve">Γ.Ε.   &amp; Ο.Ε.      18 %   </t>
  </si>
  <si>
    <t>ΣΥΝΟΛΟ</t>
  </si>
  <si>
    <t>Απρόβλεπτα</t>
  </si>
  <si>
    <t>Αναθεώρηση</t>
  </si>
  <si>
    <t xml:space="preserve">Φ.Π.Α.        24 %   </t>
  </si>
  <si>
    <t>ΓΕΝΙΚΟ   ΣΥΝΟΛΟ</t>
  </si>
  <si>
    <t>Οι συντάκτες</t>
  </si>
  <si>
    <t>Δρ. Π. Γραμμέλης</t>
  </si>
  <si>
    <t>Ερευνητής Α΄ ΕΚΕΤΑ/ΙΔΕΠ</t>
  </si>
  <si>
    <t>Δρ. Ν. Μαργαρίτης</t>
  </si>
  <si>
    <t>Επιστ. Συνεργάτης  ΕΚΕΤΑ/ΙΔΕΠ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</si>
</sst>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_Δ_ρ_χ"/>
    <numFmt numFmtId="166" formatCode="0.00"/>
    <numFmt numFmtId="167" formatCode="#,##0.00"/>
    <numFmt numFmtId="168" formatCode="@"/>
  </numFmts>
  <fonts count="14">
    <font>
      <sz val="10"/>
      <name val="HellasArial"/>
      <family val="2"/>
    </font>
    <font>
      <sz val="10"/>
      <name val="Arial"/>
      <family val="0"/>
    </font>
    <font>
      <sz val="10"/>
      <name val="PA-SansSerif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u val="single"/>
      <sz val="14"/>
      <name val="PA-Sans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vertical="center" wrapText="1"/>
    </xf>
    <xf numFmtId="164" fontId="1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Border="1" applyAlignment="1">
      <alignment horizontal="left" wrapText="1"/>
    </xf>
    <xf numFmtId="164" fontId="3" fillId="0" borderId="0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6" xfId="0" applyFont="1" applyBorder="1" applyAlignment="1">
      <alignment horizontal="center"/>
    </xf>
    <xf numFmtId="165" fontId="7" fillId="0" borderId="7" xfId="0" applyNumberFormat="1" applyFont="1" applyBorder="1" applyAlignment="1">
      <alignment horizontal="right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8" fillId="0" borderId="10" xfId="0" applyFont="1" applyFill="1" applyBorder="1" applyAlignment="1">
      <alignment horizontal="left" vertical="center" wrapText="1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1" fillId="0" borderId="8" xfId="0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left" vertical="center" wrapText="1"/>
    </xf>
    <xf numFmtId="164" fontId="9" fillId="0" borderId="8" xfId="0" applyFont="1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right" vertical="center" wrapText="1"/>
    </xf>
    <xf numFmtId="167" fontId="1" fillId="0" borderId="13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/>
    </xf>
    <xf numFmtId="164" fontId="9" fillId="0" borderId="8" xfId="0" applyFont="1" applyFill="1" applyBorder="1" applyAlignment="1">
      <alignment vertical="center" wrapText="1"/>
    </xf>
    <xf numFmtId="164" fontId="1" fillId="0" borderId="15" xfId="0" applyFont="1" applyFill="1" applyBorder="1" applyAlignment="1">
      <alignment horizontal="center" vertical="center"/>
    </xf>
    <xf numFmtId="164" fontId="9" fillId="0" borderId="16" xfId="0" applyFont="1" applyFill="1" applyBorder="1" applyAlignment="1">
      <alignment horizontal="left" vertical="center" wrapText="1"/>
    </xf>
    <xf numFmtId="164" fontId="9" fillId="0" borderId="16" xfId="0" applyFont="1" applyFill="1" applyBorder="1" applyAlignment="1">
      <alignment horizontal="center" vertical="center" wrapText="1"/>
    </xf>
    <xf numFmtId="164" fontId="1" fillId="0" borderId="16" xfId="0" applyFont="1" applyFill="1" applyBorder="1" applyAlignment="1">
      <alignment horizontal="center" vertical="center" wrapText="1"/>
    </xf>
    <xf numFmtId="166" fontId="1" fillId="0" borderId="16" xfId="0" applyNumberFormat="1" applyFont="1" applyFill="1" applyBorder="1" applyAlignment="1">
      <alignment horizontal="right" vertical="center" wrapText="1"/>
    </xf>
    <xf numFmtId="164" fontId="1" fillId="0" borderId="17" xfId="0" applyFont="1" applyFill="1" applyBorder="1" applyAlignment="1">
      <alignment horizontal="center" vertical="center"/>
    </xf>
    <xf numFmtId="164" fontId="9" fillId="0" borderId="10" xfId="0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right" vertical="center" wrapText="1"/>
    </xf>
    <xf numFmtId="164" fontId="9" fillId="0" borderId="10" xfId="0" applyFont="1" applyFill="1" applyBorder="1" applyAlignment="1">
      <alignment horizontal="left" vertical="center" wrapText="1"/>
    </xf>
    <xf numFmtId="164" fontId="3" fillId="0" borderId="15" xfId="0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164" fontId="1" fillId="0" borderId="8" xfId="0" applyFont="1" applyBorder="1" applyAlignment="1">
      <alignment horizontal="center"/>
    </xf>
    <xf numFmtId="164" fontId="10" fillId="0" borderId="9" xfId="20" applyFont="1" applyFill="1" applyBorder="1" applyAlignment="1">
      <alignment horizontal="center" vertical="center" wrapText="1"/>
      <protection/>
    </xf>
    <xf numFmtId="164" fontId="11" fillId="0" borderId="9" xfId="0" applyNumberFormat="1" applyFont="1" applyFill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right" vertical="center" wrapText="1"/>
    </xf>
    <xf numFmtId="167" fontId="1" fillId="0" borderId="8" xfId="0" applyNumberFormat="1" applyFont="1" applyFill="1" applyBorder="1" applyAlignment="1">
      <alignment horizontal="right" vertical="center"/>
    </xf>
    <xf numFmtId="164" fontId="10" fillId="0" borderId="0" xfId="0" applyFont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right" vertical="center" wrapText="1"/>
    </xf>
    <xf numFmtId="164" fontId="10" fillId="0" borderId="8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/>
    </xf>
    <xf numFmtId="164" fontId="10" fillId="0" borderId="0" xfId="0" applyFont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10" fillId="0" borderId="8" xfId="20" applyFont="1" applyFill="1" applyBorder="1" applyAlignment="1">
      <alignment horizontal="center" vertical="center" wrapText="1"/>
      <protection/>
    </xf>
    <xf numFmtId="166" fontId="3" fillId="0" borderId="8" xfId="0" applyNumberFormat="1" applyFont="1" applyBorder="1" applyAlignment="1">
      <alignment horizontal="right" vertical="center"/>
    </xf>
    <xf numFmtId="167" fontId="4" fillId="0" borderId="8" xfId="0" applyNumberFormat="1" applyFont="1" applyBorder="1" applyAlignment="1">
      <alignment horizontal="right"/>
    </xf>
    <xf numFmtId="164" fontId="2" fillId="0" borderId="8" xfId="0" applyFont="1" applyBorder="1" applyAlignment="1">
      <alignment/>
    </xf>
    <xf numFmtId="166" fontId="2" fillId="0" borderId="8" xfId="0" applyNumberFormat="1" applyFont="1" applyBorder="1" applyAlignment="1">
      <alignment/>
    </xf>
    <xf numFmtId="164" fontId="12" fillId="0" borderId="8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center"/>
    </xf>
    <xf numFmtId="166" fontId="13" fillId="0" borderId="8" xfId="0" applyNumberFormat="1" applyFont="1" applyBorder="1" applyAlignment="1">
      <alignment horizontal="right" vertical="center"/>
    </xf>
    <xf numFmtId="164" fontId="12" fillId="0" borderId="8" xfId="0" applyFont="1" applyBorder="1" applyAlignment="1">
      <alignment/>
    </xf>
    <xf numFmtId="164" fontId="3" fillId="0" borderId="8" xfId="0" applyFont="1" applyBorder="1" applyAlignment="1">
      <alignment/>
    </xf>
    <xf numFmtId="166" fontId="3" fillId="0" borderId="8" xfId="0" applyNumberFormat="1" applyFont="1" applyBorder="1" applyAlignment="1">
      <alignment horizontal="right"/>
    </xf>
    <xf numFmtId="166" fontId="12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center" wrapText="1"/>
    </xf>
    <xf numFmtId="166" fontId="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vertical="center"/>
    </xf>
    <xf numFmtId="167" fontId="12" fillId="0" borderId="0" xfId="0" applyNumberFormat="1" applyFont="1" applyAlignment="1">
      <alignment horizontal="center" vertical="top"/>
    </xf>
    <xf numFmtId="167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Alignment="1">
      <alignment horizontal="center" vertical="top"/>
    </xf>
    <xf numFmtId="167" fontId="3" fillId="0" borderId="0" xfId="0" applyNumberFormat="1" applyFont="1" applyFill="1" applyAlignment="1">
      <alignment horizontal="center" vertical="top"/>
    </xf>
    <xf numFmtId="167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 vertical="top"/>
    </xf>
    <xf numFmtId="164" fontId="3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workbookViewId="0" topLeftCell="A40">
      <selection activeCell="I52" sqref="I52"/>
    </sheetView>
  </sheetViews>
  <sheetFormatPr defaultColWidth="9.00390625" defaultRowHeight="15" customHeight="1"/>
  <cols>
    <col min="1" max="1" width="5.75390625" style="1" customWidth="1"/>
    <col min="2" max="2" width="29.125" style="1" customWidth="1"/>
    <col min="3" max="3" width="14.625" style="1" customWidth="1"/>
    <col min="4" max="4" width="11.75390625" style="1" customWidth="1"/>
    <col min="5" max="5" width="9.125" style="1" customWidth="1"/>
    <col min="6" max="6" width="6.25390625" style="1" customWidth="1"/>
    <col min="7" max="7" width="10.00390625" style="1" customWidth="1"/>
    <col min="8" max="8" width="11.625" style="2" customWidth="1"/>
    <col min="9" max="9" width="20.375" style="3" customWidth="1"/>
    <col min="10" max="10" width="12.875" style="4" customWidth="1"/>
    <col min="11" max="68" width="9.125" style="4" customWidth="1"/>
    <col min="69" max="16384" width="9.125" style="1" customWidth="1"/>
  </cols>
  <sheetData>
    <row r="1" spans="1:256" ht="17.25" customHeight="1">
      <c r="A1" s="5"/>
      <c r="B1" s="6" t="s">
        <v>0</v>
      </c>
      <c r="C1" s="6"/>
      <c r="D1" s="7" t="s">
        <v>1</v>
      </c>
      <c r="E1" s="8" t="s">
        <v>2</v>
      </c>
      <c r="F1" s="8"/>
      <c r="G1" s="8"/>
      <c r="H1" s="9"/>
      <c r="I1" s="9"/>
      <c r="J1" s="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7.25" customHeight="1">
      <c r="A2" s="5"/>
      <c r="B2" s="6" t="s">
        <v>3</v>
      </c>
      <c r="C2" s="6"/>
      <c r="D2" s="10"/>
      <c r="E2" s="8" t="s">
        <v>4</v>
      </c>
      <c r="F2" s="8"/>
      <c r="G2" s="9"/>
      <c r="H2" s="9"/>
      <c r="I2" s="9"/>
      <c r="J2" s="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5"/>
      <c r="B3" s="6" t="s">
        <v>5</v>
      </c>
      <c r="C3" s="6"/>
      <c r="D3" s="10"/>
      <c r="E3" s="8"/>
      <c r="F3" s="10"/>
      <c r="G3" s="9"/>
      <c r="H3" s="9"/>
      <c r="I3" s="9"/>
      <c r="J3" s="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3" customHeight="1">
      <c r="A4" s="5"/>
      <c r="B4" s="11" t="s">
        <v>6</v>
      </c>
      <c r="C4" s="11"/>
      <c r="D4" s="11"/>
      <c r="E4" s="8" t="s">
        <v>5</v>
      </c>
      <c r="F4" s="10"/>
      <c r="G4" s="10"/>
      <c r="H4" s="10"/>
      <c r="I4" s="10"/>
      <c r="J4" s="1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 s="5"/>
      <c r="B5" s="12"/>
      <c r="C5" s="12"/>
      <c r="D5" s="13"/>
      <c r="E5" s="10"/>
      <c r="F5" s="10"/>
      <c r="G5" s="10"/>
      <c r="H5" s="10"/>
      <c r="I5" s="10"/>
      <c r="J5" s="1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"/>
      <c r="B6" s="14" t="s">
        <v>7</v>
      </c>
      <c r="C6" s="14"/>
      <c r="D6" s="13"/>
      <c r="E6" s="10"/>
      <c r="F6" s="10"/>
      <c r="G6" s="10"/>
      <c r="H6" s="10"/>
      <c r="I6" s="10"/>
      <c r="J6" s="1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 customHeight="1">
      <c r="A7" s="5"/>
      <c r="B7" s="14"/>
      <c r="C7" s="14"/>
      <c r="D7"/>
      <c r="E7" s="10"/>
      <c r="F7" s="10"/>
      <c r="G7" s="10"/>
      <c r="H7" s="10"/>
      <c r="I7" s="10"/>
      <c r="J7" s="1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5"/>
      <c r="B8" s="14"/>
      <c r="C8" s="14"/>
      <c r="D8"/>
      <c r="E8" s="10"/>
      <c r="F8" s="10"/>
      <c r="G8" s="10"/>
      <c r="H8" s="10"/>
      <c r="I8" s="10"/>
      <c r="J8" s="1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9" ht="19.5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</row>
    <row r="10" spans="1:68" s="10" customFormat="1" ht="14.25" customHeight="1">
      <c r="A10" s="16"/>
      <c r="B10" s="17"/>
      <c r="C10" s="17" t="s">
        <v>9</v>
      </c>
      <c r="D10" s="17" t="s">
        <v>9</v>
      </c>
      <c r="E10" s="18"/>
      <c r="F10" s="18"/>
      <c r="G10" s="18"/>
      <c r="H10" s="18" t="s">
        <v>10</v>
      </c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</row>
    <row r="11" spans="1:68" s="10" customFormat="1" ht="14.25" customHeight="1">
      <c r="A11" s="21" t="s">
        <v>11</v>
      </c>
      <c r="B11" s="22" t="s">
        <v>12</v>
      </c>
      <c r="C11" s="22" t="s">
        <v>13</v>
      </c>
      <c r="D11" s="22" t="s">
        <v>14</v>
      </c>
      <c r="E11" s="23" t="s">
        <v>15</v>
      </c>
      <c r="F11" s="23" t="s">
        <v>16</v>
      </c>
      <c r="G11" s="23" t="s">
        <v>17</v>
      </c>
      <c r="H11" s="23" t="s">
        <v>18</v>
      </c>
      <c r="I11" s="24" t="s">
        <v>19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</row>
    <row r="12" spans="1:68" s="10" customFormat="1" ht="17.25" customHeight="1">
      <c r="A12" s="25" t="s">
        <v>20</v>
      </c>
      <c r="B12" s="25"/>
      <c r="C12" s="25"/>
      <c r="D12" s="25"/>
      <c r="E12" s="25"/>
      <c r="F12" s="25"/>
      <c r="G12" s="25"/>
      <c r="H12" s="25"/>
      <c r="I12" s="2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</row>
    <row r="13" spans="1:68" s="10" customFormat="1" ht="36" customHeight="1">
      <c r="A13" s="26"/>
      <c r="B13" s="27" t="s">
        <v>21</v>
      </c>
      <c r="C13" s="26"/>
      <c r="D13" s="26"/>
      <c r="E13" s="26"/>
      <c r="F13" s="26"/>
      <c r="G13" s="26"/>
      <c r="H13" s="28"/>
      <c r="I13" s="2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</row>
    <row r="14" spans="1:68" s="10" customFormat="1" ht="36" customHeight="1">
      <c r="A14" s="30">
        <v>1</v>
      </c>
      <c r="B14" s="31" t="s">
        <v>22</v>
      </c>
      <c r="C14" s="31" t="s">
        <v>23</v>
      </c>
      <c r="D14" s="32" t="s">
        <v>24</v>
      </c>
      <c r="E14" s="33">
        <v>1</v>
      </c>
      <c r="F14" s="33" t="s">
        <v>25</v>
      </c>
      <c r="G14" s="34">
        <v>100</v>
      </c>
      <c r="H14" s="35">
        <f>165/146*29.9</f>
        <v>33.79</v>
      </c>
      <c r="I14" s="36">
        <f>H14*G14</f>
        <v>3379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</row>
    <row r="15" spans="1:68" s="10" customFormat="1" ht="60" customHeight="1">
      <c r="A15" s="30">
        <v>2</v>
      </c>
      <c r="B15" s="31" t="s">
        <v>26</v>
      </c>
      <c r="C15" s="31" t="s">
        <v>27</v>
      </c>
      <c r="D15" s="32" t="s">
        <v>24</v>
      </c>
      <c r="E15" s="33">
        <v>2</v>
      </c>
      <c r="F15" s="33" t="s">
        <v>25</v>
      </c>
      <c r="G15" s="34">
        <v>1</v>
      </c>
      <c r="H15" s="35">
        <f>165/146*51.5</f>
        <v>58.2</v>
      </c>
      <c r="I15" s="36">
        <f>H15*G15</f>
        <v>58.2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</row>
    <row r="16" spans="1:68" s="10" customFormat="1" ht="60" customHeight="1">
      <c r="A16" s="30">
        <v>3</v>
      </c>
      <c r="B16" s="31" t="s">
        <v>28</v>
      </c>
      <c r="C16" s="37" t="s">
        <v>29</v>
      </c>
      <c r="D16" s="32" t="s">
        <v>24</v>
      </c>
      <c r="E16" s="33">
        <v>3</v>
      </c>
      <c r="F16" s="33" t="s">
        <v>25</v>
      </c>
      <c r="G16" s="34">
        <v>1</v>
      </c>
      <c r="H16" s="35">
        <v>50.86</v>
      </c>
      <c r="I16" s="36">
        <f>H16*G16</f>
        <v>50.86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</row>
    <row r="17" spans="1:68" s="10" customFormat="1" ht="72" customHeight="1">
      <c r="A17" s="30">
        <v>4</v>
      </c>
      <c r="B17" s="31" t="s">
        <v>30</v>
      </c>
      <c r="C17" s="31" t="s">
        <v>31</v>
      </c>
      <c r="D17" s="32" t="s">
        <v>32</v>
      </c>
      <c r="E17" s="33">
        <v>4</v>
      </c>
      <c r="F17" s="33" t="s">
        <v>25</v>
      </c>
      <c r="G17" s="34">
        <v>10</v>
      </c>
      <c r="H17" s="35">
        <v>70</v>
      </c>
      <c r="I17" s="36">
        <f>H17*G17</f>
        <v>700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</row>
    <row r="18" spans="1:68" s="10" customFormat="1" ht="48" customHeight="1">
      <c r="A18" s="38">
        <v>5</v>
      </c>
      <c r="B18" s="39" t="s">
        <v>33</v>
      </c>
      <c r="C18" s="39" t="s">
        <v>34</v>
      </c>
      <c r="D18" s="40" t="s">
        <v>35</v>
      </c>
      <c r="E18" s="41">
        <v>5</v>
      </c>
      <c r="F18" s="41" t="s">
        <v>25</v>
      </c>
      <c r="G18" s="42">
        <v>210</v>
      </c>
      <c r="H18" s="35">
        <f>1.3*0.55+0.08*19.86+0.08*16.84</f>
        <v>3.65</v>
      </c>
      <c r="I18" s="36">
        <f>H18*G18</f>
        <v>766.5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</row>
    <row r="19" spans="1:68" s="10" customFormat="1" ht="48" customHeight="1">
      <c r="A19" s="38">
        <v>6</v>
      </c>
      <c r="B19" s="39" t="s">
        <v>36</v>
      </c>
      <c r="C19" s="39" t="s">
        <v>37</v>
      </c>
      <c r="D19" s="40" t="s">
        <v>35</v>
      </c>
      <c r="E19" s="41">
        <v>6</v>
      </c>
      <c r="F19" s="41" t="s">
        <v>38</v>
      </c>
      <c r="G19" s="42">
        <v>5</v>
      </c>
      <c r="H19" s="35">
        <v>15.85</v>
      </c>
      <c r="I19" s="36">
        <f>H19*G19</f>
        <v>79.25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</row>
    <row r="20" spans="1:68" s="10" customFormat="1" ht="36" customHeight="1">
      <c r="A20" s="38">
        <v>7</v>
      </c>
      <c r="B20" s="39" t="s">
        <v>39</v>
      </c>
      <c r="C20" s="39" t="s">
        <v>40</v>
      </c>
      <c r="D20" s="40" t="s">
        <v>41</v>
      </c>
      <c r="E20" s="41">
        <v>7</v>
      </c>
      <c r="F20" s="41" t="s">
        <v>38</v>
      </c>
      <c r="G20" s="42">
        <v>1</v>
      </c>
      <c r="H20" s="35">
        <v>121.02</v>
      </c>
      <c r="I20" s="36">
        <f>H20*G20</f>
        <v>121.02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</row>
    <row r="21" spans="1:68" s="10" customFormat="1" ht="60" customHeight="1">
      <c r="A21" s="38">
        <v>8</v>
      </c>
      <c r="B21" s="39" t="s">
        <v>42</v>
      </c>
      <c r="C21" s="39" t="s">
        <v>43</v>
      </c>
      <c r="D21" s="40" t="s">
        <v>44</v>
      </c>
      <c r="E21" s="41">
        <v>8</v>
      </c>
      <c r="F21" s="41" t="s">
        <v>45</v>
      </c>
      <c r="G21" s="42">
        <v>1.5</v>
      </c>
      <c r="H21" s="35">
        <v>300</v>
      </c>
      <c r="I21" s="36">
        <f>H21*G21</f>
        <v>450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</row>
    <row r="22" spans="1:68" s="10" customFormat="1" ht="36" customHeight="1">
      <c r="A22" s="38">
        <v>9</v>
      </c>
      <c r="B22" s="39" t="s">
        <v>46</v>
      </c>
      <c r="C22" s="39" t="s">
        <v>47</v>
      </c>
      <c r="D22" s="40"/>
      <c r="E22" s="41">
        <v>9</v>
      </c>
      <c r="F22" s="41" t="s">
        <v>48</v>
      </c>
      <c r="G22" s="42">
        <v>60</v>
      </c>
      <c r="H22" s="35">
        <v>50</v>
      </c>
      <c r="I22" s="36">
        <f>H22*G22</f>
        <v>3000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</row>
    <row r="23" spans="1:68" s="10" customFormat="1" ht="36" customHeight="1">
      <c r="A23" s="43"/>
      <c r="B23" s="27" t="s">
        <v>49</v>
      </c>
      <c r="C23" s="27"/>
      <c r="D23" s="44"/>
      <c r="E23" s="45"/>
      <c r="F23" s="45"/>
      <c r="G23" s="46"/>
      <c r="H23" s="35"/>
      <c r="I23" s="36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</row>
    <row r="24" spans="1:68" s="10" customFormat="1" ht="36" customHeight="1">
      <c r="A24" s="43">
        <v>10</v>
      </c>
      <c r="B24" s="39" t="s">
        <v>50</v>
      </c>
      <c r="C24" s="47" t="s">
        <v>51</v>
      </c>
      <c r="D24" s="32" t="s">
        <v>52</v>
      </c>
      <c r="E24" s="45">
        <v>10</v>
      </c>
      <c r="F24" s="33" t="s">
        <v>25</v>
      </c>
      <c r="G24" s="46">
        <v>20</v>
      </c>
      <c r="H24" s="35">
        <v>20.6</v>
      </c>
      <c r="I24" s="36">
        <f>H24*G24</f>
        <v>412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</row>
    <row r="25" spans="1:68" s="10" customFormat="1" ht="36" customHeight="1">
      <c r="A25" s="43">
        <v>11</v>
      </c>
      <c r="B25" s="39" t="s">
        <v>53</v>
      </c>
      <c r="C25" s="47" t="s">
        <v>54</v>
      </c>
      <c r="D25" s="32" t="s">
        <v>55</v>
      </c>
      <c r="E25" s="45">
        <v>11</v>
      </c>
      <c r="F25" s="33" t="s">
        <v>25</v>
      </c>
      <c r="G25" s="46">
        <v>20</v>
      </c>
      <c r="H25" s="35">
        <v>21.6</v>
      </c>
      <c r="I25" s="36">
        <f>H25*G25</f>
        <v>432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</row>
    <row r="26" spans="1:68" s="10" customFormat="1" ht="24" customHeight="1">
      <c r="A26" s="38">
        <v>12</v>
      </c>
      <c r="B26" s="39" t="s">
        <v>56</v>
      </c>
      <c r="C26" s="39" t="s">
        <v>57</v>
      </c>
      <c r="D26" s="40" t="s">
        <v>58</v>
      </c>
      <c r="E26" s="41">
        <v>12</v>
      </c>
      <c r="F26" s="41" t="s">
        <v>59</v>
      </c>
      <c r="G26" s="42">
        <v>40</v>
      </c>
      <c r="H26" s="35">
        <v>14.07</v>
      </c>
      <c r="I26" s="36">
        <f>H26*G26</f>
        <v>562.8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</row>
    <row r="27" spans="1:68" s="10" customFormat="1" ht="72" customHeight="1">
      <c r="A27" s="38">
        <v>13</v>
      </c>
      <c r="B27" s="39" t="s">
        <v>60</v>
      </c>
      <c r="C27" s="39" t="s">
        <v>61</v>
      </c>
      <c r="D27" s="40" t="s">
        <v>62</v>
      </c>
      <c r="E27" s="41">
        <v>13</v>
      </c>
      <c r="F27" s="41" t="s">
        <v>63</v>
      </c>
      <c r="G27" s="42">
        <v>1</v>
      </c>
      <c r="H27" s="35">
        <v>51.5</v>
      </c>
      <c r="I27" s="36">
        <f>H27*G27</f>
        <v>51.5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</row>
    <row r="28" spans="1:68" s="10" customFormat="1" ht="60" customHeight="1">
      <c r="A28" s="38">
        <v>14</v>
      </c>
      <c r="B28" s="39" t="s">
        <v>64</v>
      </c>
      <c r="C28" s="39" t="s">
        <v>65</v>
      </c>
      <c r="D28" s="40" t="s">
        <v>66</v>
      </c>
      <c r="E28" s="41">
        <v>14</v>
      </c>
      <c r="F28" s="41" t="s">
        <v>63</v>
      </c>
      <c r="G28" s="42">
        <v>1</v>
      </c>
      <c r="H28" s="35">
        <v>82</v>
      </c>
      <c r="I28" s="36">
        <f>H28*G28</f>
        <v>82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</row>
    <row r="29" spans="1:68" s="10" customFormat="1" ht="36" customHeight="1">
      <c r="A29" s="38">
        <v>15</v>
      </c>
      <c r="B29" s="39" t="s">
        <v>67</v>
      </c>
      <c r="C29" s="39" t="s">
        <v>68</v>
      </c>
      <c r="D29" s="40" t="s">
        <v>69</v>
      </c>
      <c r="E29" s="41">
        <v>15</v>
      </c>
      <c r="F29" s="41" t="s">
        <v>48</v>
      </c>
      <c r="G29" s="42">
        <v>45</v>
      </c>
      <c r="H29" s="35">
        <v>30.9</v>
      </c>
      <c r="I29" s="36">
        <f>H29*G29</f>
        <v>1390.5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 s="10" customFormat="1" ht="36" customHeight="1">
      <c r="A30" s="48" t="s">
        <v>70</v>
      </c>
      <c r="B30" s="48"/>
      <c r="C30" s="48"/>
      <c r="D30" s="48"/>
      <c r="E30" s="48"/>
      <c r="F30" s="48"/>
      <c r="G30" s="48"/>
      <c r="H30" s="48"/>
      <c r="I30" s="49">
        <f>I29+I28+I27+I26+I25+I24+I22+I21+I20+I19+I18+I17+I16+I15+I14</f>
        <v>11535.630000000001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</row>
    <row r="31" spans="1:68" s="10" customFormat="1" ht="17.25" customHeight="1">
      <c r="A31" s="25" t="s">
        <v>71</v>
      </c>
      <c r="B31" s="25"/>
      <c r="C31" s="25"/>
      <c r="D31" s="25"/>
      <c r="E31" s="25"/>
      <c r="F31" s="25"/>
      <c r="G31" s="25"/>
      <c r="H31" s="25"/>
      <c r="I31" s="25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</row>
    <row r="32" spans="1:9" ht="36" customHeight="1">
      <c r="A32" s="50">
        <v>16</v>
      </c>
      <c r="B32" s="51" t="s">
        <v>72</v>
      </c>
      <c r="C32" s="52" t="s">
        <v>73</v>
      </c>
      <c r="D32" s="52" t="s">
        <v>74</v>
      </c>
      <c r="E32" s="53">
        <v>16</v>
      </c>
      <c r="F32" s="52" t="s">
        <v>75</v>
      </c>
      <c r="G32" s="54">
        <v>1</v>
      </c>
      <c r="H32" s="54">
        <v>28519</v>
      </c>
      <c r="I32" s="55">
        <f>H32*G32</f>
        <v>28519</v>
      </c>
    </row>
    <row r="33" spans="1:9" ht="60" customHeight="1">
      <c r="A33" s="50">
        <v>17</v>
      </c>
      <c r="B33" s="56" t="s">
        <v>76</v>
      </c>
      <c r="C33" s="57" t="s">
        <v>77</v>
      </c>
      <c r="D33" s="57" t="s">
        <v>78</v>
      </c>
      <c r="E33" s="53">
        <v>17</v>
      </c>
      <c r="F33" s="57" t="s">
        <v>45</v>
      </c>
      <c r="G33" s="58">
        <v>50</v>
      </c>
      <c r="H33" s="58">
        <v>28.5</v>
      </c>
      <c r="I33" s="55">
        <f>H33*G33</f>
        <v>1425</v>
      </c>
    </row>
    <row r="34" spans="1:9" ht="48" customHeight="1">
      <c r="A34" s="50">
        <v>18</v>
      </c>
      <c r="B34" s="59" t="s">
        <v>79</v>
      </c>
      <c r="C34" s="57" t="s">
        <v>80</v>
      </c>
      <c r="D34" s="57" t="s">
        <v>78</v>
      </c>
      <c r="E34" s="53">
        <v>18</v>
      </c>
      <c r="F34" s="57" t="s">
        <v>45</v>
      </c>
      <c r="G34" s="58">
        <v>50</v>
      </c>
      <c r="H34" s="58">
        <v>19.5</v>
      </c>
      <c r="I34" s="55">
        <f>H34*G34</f>
        <v>975</v>
      </c>
    </row>
    <row r="35" spans="1:9" ht="48" customHeight="1">
      <c r="A35" s="50">
        <v>19</v>
      </c>
      <c r="B35" s="56" t="s">
        <v>81</v>
      </c>
      <c r="C35" s="57" t="s">
        <v>82</v>
      </c>
      <c r="D35" s="57" t="s">
        <v>78</v>
      </c>
      <c r="E35" s="53">
        <v>19</v>
      </c>
      <c r="F35" s="57" t="s">
        <v>83</v>
      </c>
      <c r="G35" s="58">
        <v>120</v>
      </c>
      <c r="H35" s="58">
        <v>29.5</v>
      </c>
      <c r="I35" s="55">
        <f>H35*G35</f>
        <v>3540</v>
      </c>
    </row>
    <row r="36" spans="1:9" ht="48" customHeight="1">
      <c r="A36" s="50">
        <v>20</v>
      </c>
      <c r="B36" s="59" t="s">
        <v>84</v>
      </c>
      <c r="C36" s="57" t="s">
        <v>85</v>
      </c>
      <c r="D36" s="57" t="s">
        <v>78</v>
      </c>
      <c r="E36" s="53">
        <v>20</v>
      </c>
      <c r="F36" s="57" t="s">
        <v>83</v>
      </c>
      <c r="G36" s="58">
        <v>12</v>
      </c>
      <c r="H36" s="58">
        <v>22.5</v>
      </c>
      <c r="I36" s="55">
        <f>H36*G36</f>
        <v>270</v>
      </c>
    </row>
    <row r="37" spans="1:9" ht="25.5" customHeight="1">
      <c r="A37" s="50">
        <v>21</v>
      </c>
      <c r="B37" s="56" t="s">
        <v>86</v>
      </c>
      <c r="C37" s="57" t="s">
        <v>87</v>
      </c>
      <c r="D37" s="57" t="s">
        <v>88</v>
      </c>
      <c r="E37" s="53">
        <v>21</v>
      </c>
      <c r="F37" s="57" t="s">
        <v>75</v>
      </c>
      <c r="G37" s="58">
        <v>18</v>
      </c>
      <c r="H37" s="58">
        <v>35.38</v>
      </c>
      <c r="I37" s="55">
        <f>H37*G37</f>
        <v>636.84</v>
      </c>
    </row>
    <row r="38" spans="1:10" ht="48" customHeight="1">
      <c r="A38" s="50">
        <v>22</v>
      </c>
      <c r="B38" s="59" t="s">
        <v>89</v>
      </c>
      <c r="C38" s="57" t="s">
        <v>90</v>
      </c>
      <c r="D38" s="57" t="s">
        <v>91</v>
      </c>
      <c r="E38" s="53">
        <v>22</v>
      </c>
      <c r="F38" s="57" t="s">
        <v>75</v>
      </c>
      <c r="G38" s="58">
        <v>10</v>
      </c>
      <c r="H38" s="58">
        <v>19.6</v>
      </c>
      <c r="I38" s="55">
        <f>H38*G38</f>
        <v>196</v>
      </c>
      <c r="J38" s="60"/>
    </row>
    <row r="39" spans="1:9" ht="25.5" customHeight="1">
      <c r="A39" s="50">
        <v>23</v>
      </c>
      <c r="B39" s="59" t="s">
        <v>92</v>
      </c>
      <c r="C39" s="57" t="s">
        <v>93</v>
      </c>
      <c r="D39" s="57" t="s">
        <v>91</v>
      </c>
      <c r="E39" s="53">
        <v>23</v>
      </c>
      <c r="F39" s="57" t="s">
        <v>75</v>
      </c>
      <c r="G39" s="58">
        <v>14</v>
      </c>
      <c r="H39" s="58">
        <v>21.4</v>
      </c>
      <c r="I39" s="55">
        <f>H39*G39</f>
        <v>299.59999999999997</v>
      </c>
    </row>
    <row r="40" spans="1:9" ht="25.5" customHeight="1">
      <c r="A40" s="50">
        <v>24</v>
      </c>
      <c r="B40" s="59" t="s">
        <v>94</v>
      </c>
      <c r="C40" s="61" t="s">
        <v>95</v>
      </c>
      <c r="D40" s="57" t="s">
        <v>96</v>
      </c>
      <c r="E40" s="53">
        <v>24</v>
      </c>
      <c r="F40" s="57" t="s">
        <v>75</v>
      </c>
      <c r="G40" s="58">
        <v>4</v>
      </c>
      <c r="H40" s="58">
        <v>270</v>
      </c>
      <c r="I40" s="55">
        <f>H40*G40</f>
        <v>1080</v>
      </c>
    </row>
    <row r="41" spans="1:9" ht="36" customHeight="1">
      <c r="A41" s="50">
        <v>25</v>
      </c>
      <c r="B41" s="56" t="s">
        <v>97</v>
      </c>
      <c r="C41" s="62" t="s">
        <v>98</v>
      </c>
      <c r="D41" s="57" t="s">
        <v>99</v>
      </c>
      <c r="E41" s="53">
        <v>25</v>
      </c>
      <c r="F41" s="57" t="s">
        <v>75</v>
      </c>
      <c r="G41" s="58">
        <v>4</v>
      </c>
      <c r="H41" s="58">
        <v>141.63</v>
      </c>
      <c r="I41" s="55">
        <f>H41*G41</f>
        <v>566.52</v>
      </c>
    </row>
    <row r="42" spans="1:9" ht="25.5" customHeight="1">
      <c r="A42" s="50">
        <v>26</v>
      </c>
      <c r="B42" s="59" t="s">
        <v>100</v>
      </c>
      <c r="C42" s="61" t="s">
        <v>101</v>
      </c>
      <c r="D42" s="57" t="s">
        <v>102</v>
      </c>
      <c r="E42" s="53">
        <v>26</v>
      </c>
      <c r="F42" s="57" t="s">
        <v>75</v>
      </c>
      <c r="G42" s="58">
        <v>1</v>
      </c>
      <c r="H42" s="58">
        <v>350</v>
      </c>
      <c r="I42" s="55">
        <f>H42*G42</f>
        <v>350</v>
      </c>
    </row>
    <row r="43" spans="1:256" ht="36" customHeight="1">
      <c r="A43" s="50">
        <v>27</v>
      </c>
      <c r="B43" s="56" t="s">
        <v>103</v>
      </c>
      <c r="C43" s="62" t="s">
        <v>104</v>
      </c>
      <c r="D43" s="57" t="s">
        <v>99</v>
      </c>
      <c r="E43" s="53">
        <v>27</v>
      </c>
      <c r="F43" s="57" t="s">
        <v>75</v>
      </c>
      <c r="G43" s="58">
        <v>4</v>
      </c>
      <c r="H43" s="58">
        <v>650</v>
      </c>
      <c r="I43" s="55">
        <f>H43*G43</f>
        <v>2600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48" customHeight="1">
      <c r="A44" s="50">
        <v>28</v>
      </c>
      <c r="B44" s="63" t="s">
        <v>105</v>
      </c>
      <c r="C44" s="57" t="s">
        <v>106</v>
      </c>
      <c r="D44" s="57" t="s">
        <v>107</v>
      </c>
      <c r="E44" s="53">
        <v>28</v>
      </c>
      <c r="F44" s="57" t="s">
        <v>83</v>
      </c>
      <c r="G44" s="58">
        <v>270</v>
      </c>
      <c r="H44" s="58">
        <v>7</v>
      </c>
      <c r="I44" s="55">
        <f>H44*G44</f>
        <v>1890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5.5" customHeight="1">
      <c r="A45" s="50">
        <v>29</v>
      </c>
      <c r="B45" s="56" t="s">
        <v>108</v>
      </c>
      <c r="C45" s="57" t="s">
        <v>109</v>
      </c>
      <c r="D45" s="57" t="s">
        <v>110</v>
      </c>
      <c r="E45" s="53">
        <v>29</v>
      </c>
      <c r="F45" s="57" t="s">
        <v>75</v>
      </c>
      <c r="G45" s="58">
        <v>2</v>
      </c>
      <c r="H45" s="58">
        <v>950</v>
      </c>
      <c r="I45" s="55">
        <f>H45*G45</f>
        <v>1900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5.5" customHeight="1">
      <c r="A46" s="50">
        <v>30</v>
      </c>
      <c r="B46" s="59" t="s">
        <v>111</v>
      </c>
      <c r="C46" s="61" t="s">
        <v>112</v>
      </c>
      <c r="D46" s="57" t="s">
        <v>113</v>
      </c>
      <c r="E46" s="53">
        <v>30</v>
      </c>
      <c r="F46" s="57" t="s">
        <v>75</v>
      </c>
      <c r="G46" s="58">
        <v>2</v>
      </c>
      <c r="H46" s="58">
        <v>2100</v>
      </c>
      <c r="I46" s="55">
        <f>H46*G46</f>
        <v>4200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6" customHeight="1">
      <c r="A47" s="50">
        <v>31</v>
      </c>
      <c r="B47" s="63" t="s">
        <v>114</v>
      </c>
      <c r="C47" s="62" t="s">
        <v>112</v>
      </c>
      <c r="D47" s="57" t="s">
        <v>113</v>
      </c>
      <c r="E47" s="53">
        <v>31</v>
      </c>
      <c r="F47" s="57" t="s">
        <v>75</v>
      </c>
      <c r="G47" s="58">
        <v>2</v>
      </c>
      <c r="H47" s="58">
        <v>2100</v>
      </c>
      <c r="I47" s="55">
        <f>H47*G47</f>
        <v>4200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5.5" customHeight="1">
      <c r="A48" s="50">
        <v>32</v>
      </c>
      <c r="B48" s="56" t="s">
        <v>115</v>
      </c>
      <c r="C48" s="62" t="s">
        <v>116</v>
      </c>
      <c r="D48" s="57" t="s">
        <v>117</v>
      </c>
      <c r="E48" s="53">
        <v>32</v>
      </c>
      <c r="F48" s="57" t="s">
        <v>83</v>
      </c>
      <c r="G48" s="58">
        <v>2100</v>
      </c>
      <c r="H48" s="58">
        <v>31.81</v>
      </c>
      <c r="I48" s="55">
        <f>H48*G48</f>
        <v>66801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9" ht="25.5" customHeight="1">
      <c r="A49" s="50">
        <v>33</v>
      </c>
      <c r="B49" s="59" t="s">
        <v>118</v>
      </c>
      <c r="C49" s="62" t="s">
        <v>119</v>
      </c>
      <c r="D49" s="57" t="s">
        <v>102</v>
      </c>
      <c r="E49" s="53">
        <v>33</v>
      </c>
      <c r="F49" s="57" t="s">
        <v>83</v>
      </c>
      <c r="G49" s="58">
        <v>300</v>
      </c>
      <c r="H49" s="58">
        <v>5.15</v>
      </c>
      <c r="I49" s="55">
        <f>H49*G49</f>
        <v>1545</v>
      </c>
    </row>
    <row r="50" spans="1:9" ht="15" customHeight="1">
      <c r="A50" s="64" t="s">
        <v>120</v>
      </c>
      <c r="B50" s="64"/>
      <c r="C50" s="64"/>
      <c r="D50" s="64"/>
      <c r="E50" s="64"/>
      <c r="F50" s="64"/>
      <c r="G50" s="64"/>
      <c r="H50" s="64"/>
      <c r="I50" s="65">
        <f>I49+I48+I47+I46+I45+I44+I43+I42+I41+I40+I39+I38+I37+I36+I35+I34+I33+I32</f>
        <v>120993.96</v>
      </c>
    </row>
    <row r="51" spans="1:9" ht="15" customHeight="1">
      <c r="A51" s="66"/>
      <c r="B51" s="66"/>
      <c r="C51" s="66"/>
      <c r="D51" s="67"/>
      <c r="E51" s="68"/>
      <c r="F51" s="64" t="s">
        <v>121</v>
      </c>
      <c r="G51" s="64"/>
      <c r="H51" s="64"/>
      <c r="I51" s="69">
        <f>I50+I30</f>
        <v>132529.59</v>
      </c>
    </row>
    <row r="52" spans="1:9" ht="15" customHeight="1">
      <c r="A52" s="66"/>
      <c r="B52" s="66"/>
      <c r="C52" s="66"/>
      <c r="D52" s="70" t="s">
        <v>122</v>
      </c>
      <c r="E52" s="68"/>
      <c r="F52" s="71" t="s">
        <v>123</v>
      </c>
      <c r="G52" s="71"/>
      <c r="H52" s="71"/>
      <c r="I52" s="69">
        <f>ROUND((I51*0.18),2)</f>
        <v>23855.33</v>
      </c>
    </row>
    <row r="53" spans="1:9" ht="15" customHeight="1">
      <c r="A53" s="66"/>
      <c r="B53" s="66"/>
      <c r="C53" s="66"/>
      <c r="D53" s="66"/>
      <c r="E53" s="72"/>
      <c r="F53" s="72"/>
      <c r="G53" s="73"/>
      <c r="H53" s="74" t="s">
        <v>124</v>
      </c>
      <c r="I53" s="69">
        <f>I51+I52</f>
        <v>156384.91999999998</v>
      </c>
    </row>
    <row r="54" spans="1:9" ht="15" customHeight="1">
      <c r="A54" s="66"/>
      <c r="B54" s="66"/>
      <c r="C54" s="66"/>
      <c r="D54" s="67"/>
      <c r="E54" s="68"/>
      <c r="F54" s="75"/>
      <c r="G54" s="76" t="s">
        <v>125</v>
      </c>
      <c r="H54" s="76"/>
      <c r="I54" s="69">
        <f>I53*0.15</f>
        <v>23457.74</v>
      </c>
    </row>
    <row r="55" spans="1:9" ht="15" customHeight="1">
      <c r="A55" s="66"/>
      <c r="B55" s="66"/>
      <c r="C55" s="66"/>
      <c r="D55" s="67"/>
      <c r="E55" s="68"/>
      <c r="F55" s="75"/>
      <c r="G55" s="74"/>
      <c r="H55" s="74" t="s">
        <v>124</v>
      </c>
      <c r="I55" s="69">
        <f>I53+I54</f>
        <v>179842.65999999997</v>
      </c>
    </row>
    <row r="56" spans="1:9" ht="15" customHeight="1">
      <c r="A56" s="66"/>
      <c r="B56" s="66"/>
      <c r="C56" s="66"/>
      <c r="D56" s="67"/>
      <c r="E56" s="68"/>
      <c r="F56" s="75"/>
      <c r="G56" s="76" t="s">
        <v>126</v>
      </c>
      <c r="H56" s="76"/>
      <c r="I56" s="69">
        <v>125.09</v>
      </c>
    </row>
    <row r="57" spans="1:9" ht="15" customHeight="1">
      <c r="A57" s="66"/>
      <c r="B57" s="66"/>
      <c r="C57" s="66"/>
      <c r="D57" s="67"/>
      <c r="E57" s="68"/>
      <c r="F57" s="75"/>
      <c r="G57" s="74"/>
      <c r="H57" s="74" t="s">
        <v>124</v>
      </c>
      <c r="I57" s="69">
        <f>SUM(I55:I56)</f>
        <v>179967.74999999997</v>
      </c>
    </row>
    <row r="58" spans="1:9" ht="15" customHeight="1">
      <c r="A58" s="66"/>
      <c r="B58" s="66"/>
      <c r="C58" s="66"/>
      <c r="D58" s="67" t="s">
        <v>122</v>
      </c>
      <c r="E58" s="68"/>
      <c r="F58" s="75"/>
      <c r="G58" s="76" t="s">
        <v>127</v>
      </c>
      <c r="H58" s="76"/>
      <c r="I58" s="69">
        <f>ROUND((I57*0.24),2)</f>
        <v>43192.26</v>
      </c>
    </row>
    <row r="59" spans="1:9" ht="15" customHeight="1">
      <c r="A59" s="66"/>
      <c r="B59" s="66"/>
      <c r="C59" s="66"/>
      <c r="D59" s="67"/>
      <c r="E59" s="68"/>
      <c r="F59" s="75"/>
      <c r="G59" s="76" t="s">
        <v>128</v>
      </c>
      <c r="H59" s="76"/>
      <c r="I59" s="77">
        <f>I57+I58</f>
        <v>223160.00999999998</v>
      </c>
    </row>
    <row r="60" spans="1:9" ht="15" customHeight="1">
      <c r="A60" s="4"/>
      <c r="B60" s="78" t="s">
        <v>129</v>
      </c>
      <c r="C60" s="4"/>
      <c r="D60" s="79"/>
      <c r="E60" s="80"/>
      <c r="F60" s="81"/>
      <c r="G60" s="82"/>
      <c r="H60" s="83"/>
      <c r="I60" s="84"/>
    </row>
    <row r="61" spans="1:9" ht="15" customHeight="1">
      <c r="A61" s="4"/>
      <c r="B61" s="4"/>
      <c r="C61" s="4"/>
      <c r="D61" s="85"/>
      <c r="E61" s="85"/>
      <c r="F61" s="85"/>
      <c r="G61" s="85"/>
      <c r="H61" s="85"/>
      <c r="I61" s="85"/>
    </row>
    <row r="62" spans="1:9" ht="15" customHeight="1">
      <c r="A62" s="86"/>
      <c r="B62" s="78" t="s">
        <v>130</v>
      </c>
      <c r="C62" s="78"/>
      <c r="D62"/>
      <c r="E62" s="87"/>
      <c r="F62" s="87"/>
      <c r="G62" s="87"/>
      <c r="H62" s="87"/>
      <c r="I62" s="87"/>
    </row>
    <row r="63" spans="1:9" ht="15" customHeight="1">
      <c r="A63" s="86"/>
      <c r="B63" s="78" t="s">
        <v>131</v>
      </c>
      <c r="C63" s="78"/>
      <c r="D63"/>
      <c r="E63" s="88"/>
      <c r="F63" s="87"/>
      <c r="G63" s="87"/>
      <c r="H63" s="85"/>
      <c r="I63" s="85"/>
    </row>
    <row r="64" spans="1:9" ht="15" customHeight="1">
      <c r="A64" s="86"/>
      <c r="B64" s="78"/>
      <c r="C64" s="78"/>
      <c r="D64" s="89"/>
      <c r="E64" s="90"/>
      <c r="F64" s="90"/>
      <c r="G64" s="90"/>
      <c r="H64" s="90"/>
      <c r="I64" s="90"/>
    </row>
    <row r="65" spans="1:9" ht="15" customHeight="1">
      <c r="A65" s="86"/>
      <c r="C65" s="78"/>
      <c r="D65" s="89"/>
      <c r="E65" s="89"/>
      <c r="F65" s="91"/>
      <c r="G65" s="89"/>
      <c r="H65" s="89"/>
      <c r="I65" s="92"/>
    </row>
    <row r="66" spans="1:9" ht="15" customHeight="1">
      <c r="A66" s="86"/>
      <c r="B66" s="78" t="s">
        <v>132</v>
      </c>
      <c r="C66" s="78"/>
      <c r="D66" s="93"/>
      <c r="E66" s="94"/>
      <c r="F66" s="94"/>
      <c r="G66" s="95"/>
      <c r="H66" s="95"/>
      <c r="I66" s="95"/>
    </row>
    <row r="67" spans="1:9" ht="15" customHeight="1">
      <c r="A67" s="86"/>
      <c r="B67" s="96" t="s">
        <v>133</v>
      </c>
      <c r="C67" s="78"/>
      <c r="D67" s="93"/>
      <c r="E67" s="97"/>
      <c r="F67"/>
      <c r="G67"/>
      <c r="H67" s="98"/>
      <c r="I67"/>
    </row>
  </sheetData>
  <sheetProtection selectLockedCells="1" selectUnlockedCells="1"/>
  <mergeCells count="11">
    <mergeCell ref="A9:I9"/>
    <mergeCell ref="A12:I12"/>
    <mergeCell ref="A30:H30"/>
    <mergeCell ref="A31:I31"/>
    <mergeCell ref="A50:H50"/>
    <mergeCell ref="F51:H51"/>
    <mergeCell ref="F52:H52"/>
    <mergeCell ref="G54:H54"/>
    <mergeCell ref="G56:H56"/>
    <mergeCell ref="G58:H58"/>
    <mergeCell ref="G59:H59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2016-10-21T06:19:50Z</cp:lastPrinted>
  <dcterms:created xsi:type="dcterms:W3CDTF">2016-05-04T08:40:26Z</dcterms:created>
  <dcterms:modified xsi:type="dcterms:W3CDTF">2017-02-06T08:29:25Z</dcterms:modified>
  <cp:category/>
  <cp:version/>
  <cp:contentType/>
  <cp:contentStatus/>
  <cp:revision>1</cp:revision>
</cp:coreProperties>
</file>